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<sst xmlns="http://schemas.openxmlformats.org/spreadsheetml/2006/main" count="741" uniqueCount="549">
  <si>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</si>
  <si>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</si>
  <si>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</si>
  <si>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</si>
  <si>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</si>
  <si>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</si>
  <si>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</si>
  <si>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</si>
  <si>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</si>
  <si>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</si>
  <si>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</si>
  <si>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</si>
  <si>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</si>
  <si>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</si>
  <si>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</si>
  <si>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</si>
  <si>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</si>
  <si>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</si>
  <si>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</si>
  <si>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</si>
  <si>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Профінансовано станом на 27.10.15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</si>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</sst>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188</v>
      </c>
      <c r="T2" s="254"/>
      <c r="U2" s="254"/>
      <c r="V2" s="254"/>
      <c r="W2" s="254"/>
      <c r="X2" s="254"/>
    </row>
    <row r="3" spans="1:23" s="4" customFormat="1" ht="45" customHeight="1">
      <c r="A3" s="48"/>
      <c r="B3" s="255" t="s">
        <v>455</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319</v>
      </c>
    </row>
    <row r="5" spans="1:23" s="42" customFormat="1" ht="21.75" customHeight="1">
      <c r="A5" s="63"/>
      <c r="B5" s="234" t="s">
        <v>377</v>
      </c>
      <c r="C5" s="236" t="s">
        <v>456</v>
      </c>
      <c r="D5" s="236" t="s">
        <v>316</v>
      </c>
      <c r="E5" s="257" t="s">
        <v>307</v>
      </c>
      <c r="F5" s="258" t="s">
        <v>474</v>
      </c>
      <c r="G5" s="245" t="s">
        <v>298</v>
      </c>
      <c r="H5" s="245"/>
      <c r="I5" s="245"/>
      <c r="J5" s="245"/>
      <c r="K5" s="245"/>
      <c r="L5" s="245"/>
      <c r="M5" s="245"/>
      <c r="N5" s="247" t="s">
        <v>299</v>
      </c>
      <c r="O5" s="248"/>
      <c r="P5" s="248"/>
      <c r="Q5" s="248"/>
      <c r="R5" s="248"/>
      <c r="S5" s="248"/>
      <c r="T5" s="248"/>
      <c r="U5" s="248"/>
      <c r="V5" s="249"/>
      <c r="W5" s="246" t="s">
        <v>300</v>
      </c>
    </row>
    <row r="6" spans="1:23" s="42" customFormat="1" ht="16.5" customHeight="1">
      <c r="A6" s="64"/>
      <c r="B6" s="235"/>
      <c r="C6" s="237"/>
      <c r="D6" s="237"/>
      <c r="E6" s="257"/>
      <c r="F6" s="239"/>
      <c r="G6" s="259" t="s">
        <v>301</v>
      </c>
      <c r="H6" s="240" t="s">
        <v>302</v>
      </c>
      <c r="I6" s="239" t="s">
        <v>303</v>
      </c>
      <c r="J6" s="239"/>
      <c r="K6" s="239"/>
      <c r="L6" s="239"/>
      <c r="M6" s="240" t="s">
        <v>304</v>
      </c>
      <c r="N6" s="250" t="s">
        <v>301</v>
      </c>
      <c r="O6" s="240" t="s">
        <v>302</v>
      </c>
      <c r="P6" s="239" t="s">
        <v>303</v>
      </c>
      <c r="Q6" s="239"/>
      <c r="R6" s="239"/>
      <c r="S6" s="239"/>
      <c r="T6" s="240" t="s">
        <v>304</v>
      </c>
      <c r="U6" s="241" t="s">
        <v>303</v>
      </c>
      <c r="V6" s="242"/>
      <c r="W6" s="246"/>
    </row>
    <row r="7" spans="1:23" s="42" customFormat="1" ht="20.25" customHeight="1">
      <c r="A7" s="65"/>
      <c r="B7" s="235"/>
      <c r="C7" s="237"/>
      <c r="D7" s="237"/>
      <c r="E7" s="257"/>
      <c r="F7" s="239"/>
      <c r="G7" s="259"/>
      <c r="H7" s="240"/>
      <c r="I7" s="239" t="s">
        <v>380</v>
      </c>
      <c r="J7" s="243" t="s">
        <v>169</v>
      </c>
      <c r="K7" s="243" t="s">
        <v>170</v>
      </c>
      <c r="L7" s="239" t="s">
        <v>305</v>
      </c>
      <c r="M7" s="240"/>
      <c r="N7" s="250"/>
      <c r="O7" s="240"/>
      <c r="P7" s="239" t="s">
        <v>380</v>
      </c>
      <c r="Q7" s="243" t="s">
        <v>169</v>
      </c>
      <c r="R7" s="243" t="s">
        <v>170</v>
      </c>
      <c r="S7" s="239" t="s">
        <v>305</v>
      </c>
      <c r="T7" s="240"/>
      <c r="U7" s="239" t="s">
        <v>312</v>
      </c>
      <c r="V7" s="34" t="s">
        <v>303</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173</v>
      </c>
      <c r="W8" s="246"/>
    </row>
    <row r="9" spans="1:23" s="68" customFormat="1" ht="28.5" customHeight="1">
      <c r="A9" s="67"/>
      <c r="B9" s="16" t="s">
        <v>310</v>
      </c>
      <c r="C9" s="21" t="s">
        <v>457</v>
      </c>
      <c r="D9" s="21"/>
      <c r="E9" s="21"/>
      <c r="F9" s="22" t="s">
        <v>320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310</v>
      </c>
      <c r="C10" s="21" t="s">
        <v>458</v>
      </c>
      <c r="D10" s="21"/>
      <c r="E10" s="21"/>
      <c r="F10" s="22" t="s">
        <v>320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317</v>
      </c>
      <c r="C11" s="17" t="s">
        <v>459</v>
      </c>
      <c r="D11" s="17" t="s">
        <v>311</v>
      </c>
      <c r="E11" s="17" t="s">
        <v>306</v>
      </c>
      <c r="F11" s="12" t="s">
        <v>524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308</v>
      </c>
      <c r="C12" s="17" t="s">
        <v>461</v>
      </c>
      <c r="D12" s="17" t="s">
        <v>325</v>
      </c>
      <c r="E12" s="17" t="s">
        <v>381</v>
      </c>
      <c r="F12" s="20" t="s">
        <v>526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460</v>
      </c>
      <c r="D13" s="17" t="s">
        <v>324</v>
      </c>
      <c r="E13" s="17" t="s">
        <v>379</v>
      </c>
      <c r="F13" s="20" t="s">
        <v>525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425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462</v>
      </c>
      <c r="D15" s="17" t="s">
        <v>382</v>
      </c>
      <c r="E15" s="17" t="s">
        <v>383</v>
      </c>
      <c r="F15" s="20" t="s">
        <v>527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63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463</v>
      </c>
      <c r="D17" s="17" t="s">
        <v>329</v>
      </c>
      <c r="E17" s="17" t="s">
        <v>384</v>
      </c>
      <c r="F17" s="20" t="s">
        <v>359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411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412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413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414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415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464</v>
      </c>
      <c r="D24" s="21"/>
      <c r="E24" s="21"/>
      <c r="F24" s="22" t="s">
        <v>465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466</v>
      </c>
      <c r="D25" s="21"/>
      <c r="E25" s="21"/>
      <c r="F25" s="22" t="s">
        <v>465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317</v>
      </c>
      <c r="C26" s="17" t="s">
        <v>467</v>
      </c>
      <c r="D26" s="17" t="s">
        <v>311</v>
      </c>
      <c r="E26" s="17" t="s">
        <v>306</v>
      </c>
      <c r="F26" s="12" t="s">
        <v>524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468</v>
      </c>
      <c r="D27" s="21"/>
      <c r="E27" s="21"/>
      <c r="F27" s="22" t="s">
        <v>330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468</v>
      </c>
      <c r="D28" s="21"/>
      <c r="E28" s="21"/>
      <c r="F28" s="22" t="s">
        <v>330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317</v>
      </c>
      <c r="C29" s="17" t="s">
        <v>469</v>
      </c>
      <c r="D29" s="17" t="s">
        <v>311</v>
      </c>
      <c r="E29" s="17" t="s">
        <v>306</v>
      </c>
      <c r="F29" s="12" t="s">
        <v>524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470</v>
      </c>
      <c r="D30" s="16" t="s">
        <v>331</v>
      </c>
      <c r="E30" s="16"/>
      <c r="F30" s="10" t="s">
        <v>332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269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270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271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471</v>
      </c>
      <c r="D34" s="17" t="s">
        <v>333</v>
      </c>
      <c r="E34" s="17" t="s">
        <v>385</v>
      </c>
      <c r="F34" s="20" t="s">
        <v>528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268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334</v>
      </c>
      <c r="E36" s="17" t="s">
        <v>386</v>
      </c>
      <c r="F36" s="20" t="s">
        <v>529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269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270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271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335</v>
      </c>
      <c r="E40" s="17" t="s">
        <v>387</v>
      </c>
      <c r="F40" s="20" t="s">
        <v>530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272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321</v>
      </c>
      <c r="E42" s="17" t="s">
        <v>385</v>
      </c>
      <c r="F42" s="20" t="s">
        <v>85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336</v>
      </c>
      <c r="E43" s="17" t="s">
        <v>86</v>
      </c>
      <c r="F43" s="20" t="s">
        <v>87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337</v>
      </c>
      <c r="E44" s="17" t="s">
        <v>88</v>
      </c>
      <c r="F44" s="20" t="s">
        <v>531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338</v>
      </c>
      <c r="E45" s="17" t="s">
        <v>89</v>
      </c>
      <c r="F45" s="20" t="s">
        <v>532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339</v>
      </c>
      <c r="E46" s="17" t="s">
        <v>90</v>
      </c>
      <c r="F46" s="20" t="s">
        <v>533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340</v>
      </c>
      <c r="E47" s="17" t="s">
        <v>90</v>
      </c>
      <c r="F47" s="20" t="s">
        <v>534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341</v>
      </c>
      <c r="E48" s="17" t="s">
        <v>91</v>
      </c>
      <c r="F48" s="20" t="s">
        <v>535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342</v>
      </c>
      <c r="E49" s="17" t="s">
        <v>91</v>
      </c>
      <c r="F49" s="20" t="s">
        <v>536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343</v>
      </c>
      <c r="E50" s="17" t="s">
        <v>91</v>
      </c>
      <c r="F50" s="20" t="s">
        <v>537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322</v>
      </c>
      <c r="E51" s="16"/>
      <c r="F51" s="10" t="s">
        <v>323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92</v>
      </c>
      <c r="E52" s="17" t="s">
        <v>93</v>
      </c>
      <c r="F52" s="20" t="s">
        <v>538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94</v>
      </c>
      <c r="E53" s="17" t="s">
        <v>93</v>
      </c>
      <c r="F53" s="20" t="s">
        <v>539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95</v>
      </c>
      <c r="E54" s="17" t="s">
        <v>93</v>
      </c>
      <c r="F54" s="20" t="s">
        <v>540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97</v>
      </c>
      <c r="E55" s="17" t="s">
        <v>93</v>
      </c>
      <c r="F55" s="20" t="s">
        <v>541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96</v>
      </c>
      <c r="E56" s="17" t="s">
        <v>93</v>
      </c>
      <c r="F56" s="20" t="s">
        <v>359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344</v>
      </c>
      <c r="E57" s="16"/>
      <c r="F57" s="10" t="s">
        <v>98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99</v>
      </c>
      <c r="E58" s="17" t="s">
        <v>102</v>
      </c>
      <c r="F58" s="20" t="s">
        <v>345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100</v>
      </c>
      <c r="E59" s="17" t="s">
        <v>103</v>
      </c>
      <c r="F59" s="20" t="s">
        <v>542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101</v>
      </c>
      <c r="E60" s="17" t="s">
        <v>105</v>
      </c>
      <c r="F60" s="20" t="s">
        <v>104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325</v>
      </c>
      <c r="E61" s="17" t="s">
        <v>106</v>
      </c>
      <c r="F61" s="20" t="s">
        <v>107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346</v>
      </c>
      <c r="E62" s="16"/>
      <c r="F62" s="10" t="s">
        <v>347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108</v>
      </c>
      <c r="E63" s="17" t="s">
        <v>112</v>
      </c>
      <c r="F63" s="20" t="s">
        <v>543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109</v>
      </c>
      <c r="E64" s="17" t="s">
        <v>112</v>
      </c>
      <c r="F64" s="20" t="s">
        <v>544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110</v>
      </c>
      <c r="E65" s="17" t="s">
        <v>112</v>
      </c>
      <c r="F65" s="20" t="s">
        <v>545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111</v>
      </c>
      <c r="E66" s="17" t="s">
        <v>112</v>
      </c>
      <c r="F66" s="20" t="s">
        <v>546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326</v>
      </c>
      <c r="E67" s="16"/>
      <c r="F67" s="10" t="s">
        <v>327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314</v>
      </c>
      <c r="E68" s="17" t="s">
        <v>315</v>
      </c>
      <c r="F68" s="20" t="s">
        <v>547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348</v>
      </c>
      <c r="E69" s="17" t="s">
        <v>386</v>
      </c>
      <c r="F69" s="20" t="s">
        <v>249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349</v>
      </c>
      <c r="E70" s="17" t="s">
        <v>105</v>
      </c>
      <c r="F70" s="20" t="s">
        <v>250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328</v>
      </c>
      <c r="E71" s="16" t="s">
        <v>315</v>
      </c>
      <c r="F71" s="10" t="s">
        <v>113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262</v>
      </c>
      <c r="E72" s="16" t="s">
        <v>313</v>
      </c>
      <c r="F72" s="10" t="s">
        <v>251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329</v>
      </c>
      <c r="E73" s="16" t="s">
        <v>384</v>
      </c>
      <c r="F73" s="10" t="s">
        <v>359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261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475</v>
      </c>
      <c r="D75" s="21"/>
      <c r="E75" s="21"/>
      <c r="F75" s="22" t="s">
        <v>350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476</v>
      </c>
      <c r="D76" s="21"/>
      <c r="E76" s="21"/>
      <c r="F76" s="22" t="s">
        <v>472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317</v>
      </c>
      <c r="C77" s="17" t="s">
        <v>477</v>
      </c>
      <c r="D77" s="17" t="s">
        <v>311</v>
      </c>
      <c r="E77" s="17" t="s">
        <v>306</v>
      </c>
      <c r="F77" s="12" t="s">
        <v>524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351</v>
      </c>
      <c r="E78" s="16"/>
      <c r="F78" s="10" t="s">
        <v>378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267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187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352</v>
      </c>
      <c r="E81" s="17" t="s">
        <v>114</v>
      </c>
      <c r="F81" s="20" t="s">
        <v>252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273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187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353</v>
      </c>
      <c r="E84" s="17" t="s">
        <v>115</v>
      </c>
      <c r="F84" s="20" t="s">
        <v>253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273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354</v>
      </c>
      <c r="E86" s="17" t="s">
        <v>116</v>
      </c>
      <c r="F86" s="20" t="s">
        <v>254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273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356</v>
      </c>
      <c r="E88" s="17" t="s">
        <v>117</v>
      </c>
      <c r="F88" s="20" t="s">
        <v>255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273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357</v>
      </c>
      <c r="E90" s="17" t="s">
        <v>118</v>
      </c>
      <c r="F90" s="20" t="s">
        <v>256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273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431</v>
      </c>
      <c r="E92" s="17"/>
      <c r="F92" s="20" t="s">
        <v>23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195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326</v>
      </c>
      <c r="E94" s="16"/>
      <c r="F94" s="10" t="s">
        <v>327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119</v>
      </c>
      <c r="E95" s="17" t="s">
        <v>114</v>
      </c>
      <c r="F95" s="20" t="s">
        <v>257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329</v>
      </c>
      <c r="E96" s="16" t="s">
        <v>384</v>
      </c>
      <c r="F96" s="10" t="s">
        <v>359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358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478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317</v>
      </c>
      <c r="C99" s="17" t="s">
        <v>479</v>
      </c>
      <c r="D99" s="17" t="s">
        <v>311</v>
      </c>
      <c r="E99" s="17" t="s">
        <v>306</v>
      </c>
      <c r="F99" s="12" t="s">
        <v>524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480</v>
      </c>
      <c r="D100" s="17" t="s">
        <v>321</v>
      </c>
      <c r="E100" s="17" t="s">
        <v>274</v>
      </c>
      <c r="F100" s="12" t="s">
        <v>258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427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322</v>
      </c>
      <c r="E102" s="16"/>
      <c r="F102" s="10" t="s">
        <v>323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427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195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426</v>
      </c>
      <c r="E105" s="69" t="s">
        <v>275</v>
      </c>
      <c r="F105" s="70" t="s">
        <v>259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427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429</v>
      </c>
      <c r="E107" s="115">
        <v>1030</v>
      </c>
      <c r="F107" s="44" t="s">
        <v>21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427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430</v>
      </c>
      <c r="E109" s="69" t="s">
        <v>276</v>
      </c>
      <c r="F109" s="116" t="s">
        <v>22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427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433</v>
      </c>
      <c r="E111" s="71">
        <v>1070</v>
      </c>
      <c r="F111" s="43" t="s">
        <v>24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427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443</v>
      </c>
      <c r="E113" s="71">
        <v>1060</v>
      </c>
      <c r="F113" s="43" t="s">
        <v>34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427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445</v>
      </c>
      <c r="E115" s="71">
        <v>1060</v>
      </c>
      <c r="F115" s="43" t="s">
        <v>446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427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428</v>
      </c>
      <c r="E117" s="72"/>
      <c r="F117" s="43" t="s">
        <v>260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427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434</v>
      </c>
      <c r="E119" s="71">
        <v>1070</v>
      </c>
      <c r="F119" s="43" t="s">
        <v>25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427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444</v>
      </c>
      <c r="E121" s="71">
        <v>1060</v>
      </c>
      <c r="F121" s="43" t="s">
        <v>35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427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450</v>
      </c>
      <c r="E123" s="71">
        <v>1060</v>
      </c>
      <c r="F123" s="43" t="s">
        <v>451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427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175</v>
      </c>
      <c r="E125" s="72"/>
      <c r="F125" s="43" t="s">
        <v>176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427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177</v>
      </c>
      <c r="E127" s="72"/>
      <c r="F127" s="43" t="s">
        <v>178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427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179</v>
      </c>
      <c r="E129" s="72"/>
      <c r="F129" s="43" t="s">
        <v>180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427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435</v>
      </c>
      <c r="E131" s="71" t="s">
        <v>277</v>
      </c>
      <c r="F131" s="43" t="s">
        <v>26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427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436</v>
      </c>
      <c r="E133" s="71" t="s">
        <v>277</v>
      </c>
      <c r="F133" s="43" t="s">
        <v>27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427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437</v>
      </c>
      <c r="E135" s="71" t="s">
        <v>277</v>
      </c>
      <c r="F135" s="43" t="s">
        <v>28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427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438</v>
      </c>
      <c r="E137" s="71" t="s">
        <v>277</v>
      </c>
      <c r="F137" s="43" t="s">
        <v>29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427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439</v>
      </c>
      <c r="E139" s="73"/>
      <c r="F139" s="43" t="s">
        <v>30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427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440</v>
      </c>
      <c r="E141" s="71" t="s">
        <v>277</v>
      </c>
      <c r="F141" s="43" t="s">
        <v>31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427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441</v>
      </c>
      <c r="E143" s="71" t="s">
        <v>277</v>
      </c>
      <c r="F143" s="43" t="s">
        <v>32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427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442</v>
      </c>
      <c r="E145" s="71" t="s">
        <v>277</v>
      </c>
      <c r="F145" s="43" t="s">
        <v>33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427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192</v>
      </c>
      <c r="E147" s="71" t="s">
        <v>160</v>
      </c>
      <c r="F147" s="43" t="s">
        <v>46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427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431</v>
      </c>
      <c r="E149" s="71" t="s">
        <v>276</v>
      </c>
      <c r="F149" s="45" t="s">
        <v>23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432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449</v>
      </c>
      <c r="E151" s="71" t="s">
        <v>160</v>
      </c>
      <c r="F151" s="43" t="s">
        <v>39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427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452</v>
      </c>
      <c r="E153" s="71" t="s">
        <v>275</v>
      </c>
      <c r="F153" s="43" t="s">
        <v>40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432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453</v>
      </c>
      <c r="E155" s="71" t="s">
        <v>161</v>
      </c>
      <c r="F155" s="75" t="s">
        <v>41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454</v>
      </c>
      <c r="E156" s="71" t="s">
        <v>160</v>
      </c>
      <c r="F156" s="43" t="s">
        <v>42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193</v>
      </c>
      <c r="E157" s="71" t="s">
        <v>160</v>
      </c>
      <c r="F157" s="43" t="s">
        <v>47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432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194</v>
      </c>
      <c r="E159" s="71" t="s">
        <v>160</v>
      </c>
      <c r="F159" s="43" t="s">
        <v>48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432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190</v>
      </c>
      <c r="E161" s="71">
        <v>1060</v>
      </c>
      <c r="F161" s="76" t="s">
        <v>44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191</v>
      </c>
      <c r="E162" s="71" t="s">
        <v>275</v>
      </c>
      <c r="F162" s="76" t="s">
        <v>45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447</v>
      </c>
      <c r="E163" s="71" t="s">
        <v>159</v>
      </c>
      <c r="F163" s="43" t="s">
        <v>448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432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481</v>
      </c>
      <c r="D165" s="23"/>
      <c r="E165" s="23"/>
      <c r="F165" s="22" t="s">
        <v>360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482</v>
      </c>
      <c r="D166" s="23"/>
      <c r="E166" s="23"/>
      <c r="F166" s="22" t="s">
        <v>360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317</v>
      </c>
      <c r="C167" s="17" t="s">
        <v>483</v>
      </c>
      <c r="D167" s="17" t="s">
        <v>311</v>
      </c>
      <c r="E167" s="17" t="s">
        <v>306</v>
      </c>
      <c r="F167" s="12" t="s">
        <v>524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184</v>
      </c>
      <c r="D168" s="17" t="s">
        <v>181</v>
      </c>
      <c r="E168" s="17"/>
      <c r="F168" s="12" t="s">
        <v>183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427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185</v>
      </c>
      <c r="D170" s="17" t="s">
        <v>182</v>
      </c>
      <c r="E170" s="17"/>
      <c r="F170" s="12" t="s">
        <v>186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427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484</v>
      </c>
      <c r="D172" s="16" t="s">
        <v>120</v>
      </c>
      <c r="E172" s="16"/>
      <c r="F172" s="13" t="s">
        <v>121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485</v>
      </c>
      <c r="D173" s="17" t="s">
        <v>361</v>
      </c>
      <c r="E173" s="17" t="s">
        <v>124</v>
      </c>
      <c r="F173" s="12" t="s">
        <v>49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362</v>
      </c>
      <c r="E174" s="17" t="s">
        <v>124</v>
      </c>
      <c r="F174" s="12" t="s">
        <v>125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486</v>
      </c>
      <c r="D175" s="17" t="s">
        <v>122</v>
      </c>
      <c r="E175" s="17" t="s">
        <v>126</v>
      </c>
      <c r="F175" s="12" t="s">
        <v>50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487</v>
      </c>
      <c r="D176" s="17" t="s">
        <v>123</v>
      </c>
      <c r="E176" s="17" t="s">
        <v>126</v>
      </c>
      <c r="F176" s="12" t="s">
        <v>174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326</v>
      </c>
      <c r="E177" s="16"/>
      <c r="F177" s="10" t="s">
        <v>327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314</v>
      </c>
      <c r="E178" s="17" t="s">
        <v>162</v>
      </c>
      <c r="F178" s="20" t="s">
        <v>547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488</v>
      </c>
      <c r="D179" s="16" t="s">
        <v>127</v>
      </c>
      <c r="E179" s="16"/>
      <c r="F179" s="13" t="s">
        <v>128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489</v>
      </c>
      <c r="D180" s="17" t="s">
        <v>129</v>
      </c>
      <c r="E180" s="17" t="s">
        <v>130</v>
      </c>
      <c r="F180" s="12" t="s">
        <v>363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490</v>
      </c>
      <c r="D181" s="17" t="s">
        <v>38</v>
      </c>
      <c r="E181" s="17" t="s">
        <v>163</v>
      </c>
      <c r="F181" s="12" t="s">
        <v>263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491</v>
      </c>
      <c r="D182" s="16" t="s">
        <v>364</v>
      </c>
      <c r="E182" s="16"/>
      <c r="F182" s="13" t="s">
        <v>264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492</v>
      </c>
      <c r="D183" s="17" t="s">
        <v>365</v>
      </c>
      <c r="E183" s="17" t="s">
        <v>131</v>
      </c>
      <c r="F183" s="12" t="s">
        <v>51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416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493</v>
      </c>
      <c r="D185" s="17" t="s">
        <v>366</v>
      </c>
      <c r="E185" s="17" t="s">
        <v>131</v>
      </c>
      <c r="F185" s="12" t="s">
        <v>52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417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494</v>
      </c>
      <c r="D187" s="16" t="s">
        <v>132</v>
      </c>
      <c r="E187" s="16"/>
      <c r="F187" s="13" t="s">
        <v>297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495</v>
      </c>
      <c r="D188" s="17" t="s">
        <v>367</v>
      </c>
      <c r="E188" s="17" t="s">
        <v>133</v>
      </c>
      <c r="F188" s="12" t="s">
        <v>53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496</v>
      </c>
      <c r="D189" s="17" t="s">
        <v>368</v>
      </c>
      <c r="E189" s="17" t="s">
        <v>134</v>
      </c>
      <c r="F189" s="12" t="s">
        <v>369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497</v>
      </c>
      <c r="D190" s="17" t="s">
        <v>370</v>
      </c>
      <c r="E190" s="17" t="s">
        <v>135</v>
      </c>
      <c r="F190" s="12" t="s">
        <v>136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498</v>
      </c>
      <c r="D191" s="17" t="s">
        <v>371</v>
      </c>
      <c r="E191" s="17" t="s">
        <v>138</v>
      </c>
      <c r="F191" s="12" t="s">
        <v>137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499</v>
      </c>
      <c r="D192" s="21"/>
      <c r="E192" s="21"/>
      <c r="F192" s="22" t="s">
        <v>372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500</v>
      </c>
      <c r="D193" s="21"/>
      <c r="E193" s="21"/>
      <c r="F193" s="22" t="s">
        <v>372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317</v>
      </c>
      <c r="C194" s="17" t="s">
        <v>501</v>
      </c>
      <c r="D194" s="17" t="s">
        <v>311</v>
      </c>
      <c r="E194" s="17" t="s">
        <v>306</v>
      </c>
      <c r="F194" s="12" t="s">
        <v>524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502</v>
      </c>
      <c r="D195" s="17" t="s">
        <v>333</v>
      </c>
      <c r="E195" s="17" t="s">
        <v>274</v>
      </c>
      <c r="F195" s="20" t="s">
        <v>529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503</v>
      </c>
      <c r="D196" s="17" t="s">
        <v>334</v>
      </c>
      <c r="E196" s="17" t="s">
        <v>164</v>
      </c>
      <c r="F196" s="20" t="s">
        <v>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504</v>
      </c>
      <c r="D197" s="74" t="s">
        <v>453</v>
      </c>
      <c r="E197" s="17" t="s">
        <v>161</v>
      </c>
      <c r="F197" s="75" t="s">
        <v>41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506</v>
      </c>
      <c r="D198" s="17" t="s">
        <v>110</v>
      </c>
      <c r="E198" s="17" t="s">
        <v>166</v>
      </c>
      <c r="F198" s="20" t="s">
        <v>54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505</v>
      </c>
      <c r="D199" s="17" t="s">
        <v>123</v>
      </c>
      <c r="E199" s="17" t="s">
        <v>165</v>
      </c>
      <c r="F199" s="12" t="s">
        <v>174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507</v>
      </c>
      <c r="D200" s="17" t="s">
        <v>314</v>
      </c>
      <c r="E200" s="17" t="s">
        <v>162</v>
      </c>
      <c r="F200" s="20" t="s">
        <v>547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508</v>
      </c>
      <c r="D201" s="17" t="s">
        <v>348</v>
      </c>
      <c r="E201" s="17">
        <v>921</v>
      </c>
      <c r="F201" s="20" t="s">
        <v>55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509</v>
      </c>
      <c r="D202" s="17" t="s">
        <v>38</v>
      </c>
      <c r="E202" s="17">
        <v>456</v>
      </c>
      <c r="F202" s="12" t="s">
        <v>263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510</v>
      </c>
      <c r="D203" s="17" t="s">
        <v>329</v>
      </c>
      <c r="E203" s="17" t="s">
        <v>384</v>
      </c>
      <c r="F203" s="20" t="s">
        <v>359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418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548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419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309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511</v>
      </c>
      <c r="D208" s="21"/>
      <c r="E208" s="21"/>
      <c r="F208" s="22" t="s">
        <v>373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512</v>
      </c>
      <c r="D209" s="21"/>
      <c r="E209" s="21"/>
      <c r="F209" s="22" t="s">
        <v>373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317</v>
      </c>
      <c r="C210" s="17" t="s">
        <v>513</v>
      </c>
      <c r="D210" s="17" t="s">
        <v>311</v>
      </c>
      <c r="E210" s="17" t="s">
        <v>306</v>
      </c>
      <c r="F210" s="12" t="s">
        <v>524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329</v>
      </c>
      <c r="E211" s="17" t="s">
        <v>384</v>
      </c>
      <c r="F211" s="20" t="s">
        <v>359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420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421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422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423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424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292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265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262</v>
      </c>
      <c r="E219" s="16" t="s">
        <v>313</v>
      </c>
      <c r="F219" s="10" t="s">
        <v>251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515</v>
      </c>
      <c r="D220" s="23"/>
      <c r="E220" s="23"/>
      <c r="F220" s="22" t="s">
        <v>514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516</v>
      </c>
      <c r="D221" s="23"/>
      <c r="E221" s="23"/>
      <c r="F221" s="22" t="s">
        <v>514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317</v>
      </c>
      <c r="C222" s="17" t="s">
        <v>517</v>
      </c>
      <c r="D222" s="17" t="s">
        <v>311</v>
      </c>
      <c r="E222" s="17" t="s">
        <v>306</v>
      </c>
      <c r="F222" s="12" t="s">
        <v>524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519</v>
      </c>
      <c r="D223" s="17" t="s">
        <v>329</v>
      </c>
      <c r="E223" s="17" t="s">
        <v>168</v>
      </c>
      <c r="F223" s="20" t="s">
        <v>359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266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518</v>
      </c>
      <c r="D225" s="17" t="s">
        <v>374</v>
      </c>
      <c r="E225" s="17" t="s">
        <v>167</v>
      </c>
      <c r="F225" s="12" t="s">
        <v>139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520</v>
      </c>
      <c r="D226" s="23"/>
      <c r="E226" s="23"/>
      <c r="F226" s="22" t="s">
        <v>375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521</v>
      </c>
      <c r="D227" s="23"/>
      <c r="E227" s="23"/>
      <c r="F227" s="22" t="s">
        <v>375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522</v>
      </c>
      <c r="D228" s="17" t="s">
        <v>376</v>
      </c>
      <c r="E228" s="17" t="s">
        <v>140</v>
      </c>
      <c r="F228" s="12" t="s">
        <v>141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523</v>
      </c>
      <c r="D229" s="17" t="s">
        <v>171</v>
      </c>
      <c r="E229" s="17" t="s">
        <v>172</v>
      </c>
      <c r="F229" s="30" t="s">
        <v>56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410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293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318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408</v>
      </c>
      <c r="D237" s="252"/>
      <c r="E237" s="252"/>
      <c r="F237" s="252"/>
      <c r="G237" s="252"/>
      <c r="H237" s="32"/>
      <c r="I237" s="32"/>
      <c r="J237" s="32"/>
      <c r="K237" s="32"/>
      <c r="L237" s="32"/>
      <c r="M237" s="32"/>
      <c r="N237" s="32"/>
      <c r="O237" s="32"/>
      <c r="P237" s="32"/>
      <c r="Q237" s="32"/>
      <c r="R237" s="32"/>
      <c r="S237" s="32"/>
      <c r="T237" s="32"/>
      <c r="U237" s="32"/>
      <c r="V237" s="32"/>
      <c r="W237" s="32" t="s">
        <v>409</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189</v>
      </c>
      <c r="C1" s="254"/>
      <c r="D1" s="254"/>
    </row>
    <row r="2" ht="18" customHeight="1" hidden="1">
      <c r="C2" s="91"/>
    </row>
    <row r="3" spans="3:9" ht="18" customHeight="1" hidden="1">
      <c r="C3" s="91"/>
      <c r="I3" s="92"/>
    </row>
    <row r="4" ht="18" customHeight="1"/>
    <row r="5" spans="1:3" ht="56.25" customHeight="1">
      <c r="A5" s="264" t="s">
        <v>278</v>
      </c>
      <c r="B5" s="264"/>
      <c r="C5" s="264"/>
    </row>
    <row r="6" spans="1:3" ht="9" customHeight="1">
      <c r="A6" s="265"/>
      <c r="B6" s="265"/>
      <c r="C6" s="265"/>
    </row>
    <row r="7" spans="1:3" ht="49.5" customHeight="1">
      <c r="A7" s="112" t="s">
        <v>296</v>
      </c>
      <c r="B7" s="112" t="s">
        <v>279</v>
      </c>
      <c r="C7" s="112" t="s">
        <v>158</v>
      </c>
    </row>
    <row r="8" spans="1:3" ht="44.25" customHeight="1">
      <c r="A8" s="108" t="s">
        <v>280</v>
      </c>
      <c r="B8" s="94" t="s">
        <v>289</v>
      </c>
      <c r="C8" s="109" t="s">
        <v>281</v>
      </c>
    </row>
    <row r="9" spans="1:3" ht="56.25">
      <c r="A9" s="262" t="s">
        <v>282</v>
      </c>
      <c r="B9" s="266" t="s">
        <v>290</v>
      </c>
      <c r="C9" s="109" t="s">
        <v>283</v>
      </c>
    </row>
    <row r="10" spans="1:3" ht="81" customHeight="1">
      <c r="A10" s="262"/>
      <c r="B10" s="266"/>
      <c r="C10" s="109" t="s">
        <v>284</v>
      </c>
    </row>
    <row r="11" spans="1:3" ht="57.75" customHeight="1">
      <c r="A11" s="108" t="s">
        <v>285</v>
      </c>
      <c r="B11" s="94" t="s">
        <v>291</v>
      </c>
      <c r="C11" s="109" t="s">
        <v>286</v>
      </c>
    </row>
    <row r="12" spans="1:3" ht="57" customHeight="1">
      <c r="A12" s="262" t="s">
        <v>287</v>
      </c>
      <c r="B12" s="261" t="s">
        <v>288</v>
      </c>
      <c r="C12" s="110" t="s">
        <v>142</v>
      </c>
    </row>
    <row r="13" spans="1:3" ht="75" customHeight="1">
      <c r="A13" s="262"/>
      <c r="B13" s="261"/>
      <c r="C13" s="109" t="s">
        <v>144</v>
      </c>
    </row>
    <row r="14" spans="1:3" ht="54.75" customHeight="1">
      <c r="A14" s="262" t="s">
        <v>287</v>
      </c>
      <c r="B14" s="261" t="s">
        <v>145</v>
      </c>
      <c r="C14" s="110" t="s">
        <v>146</v>
      </c>
    </row>
    <row r="15" spans="1:3" ht="87.75" customHeight="1">
      <c r="A15" s="262"/>
      <c r="B15" s="261"/>
      <c r="C15" s="109" t="s">
        <v>144</v>
      </c>
    </row>
    <row r="16" spans="1:3" ht="54.75" customHeight="1">
      <c r="A16" s="262" t="s">
        <v>147</v>
      </c>
      <c r="B16" s="263" t="s">
        <v>295</v>
      </c>
      <c r="C16" s="109" t="s">
        <v>146</v>
      </c>
    </row>
    <row r="17" spans="1:3" ht="72.75" customHeight="1">
      <c r="A17" s="262"/>
      <c r="B17" s="263"/>
      <c r="C17" s="109" t="s">
        <v>284</v>
      </c>
    </row>
    <row r="18" spans="1:3" ht="45.75" customHeight="1">
      <c r="A18" s="108" t="s">
        <v>148</v>
      </c>
      <c r="B18" s="95" t="s">
        <v>149</v>
      </c>
      <c r="C18" s="109" t="s">
        <v>286</v>
      </c>
    </row>
    <row r="19" spans="1:3" ht="62.25" customHeight="1">
      <c r="A19" s="262" t="s">
        <v>150</v>
      </c>
      <c r="B19" s="263" t="s">
        <v>151</v>
      </c>
      <c r="C19" s="109" t="s">
        <v>146</v>
      </c>
    </row>
    <row r="20" spans="1:3" ht="75">
      <c r="A20" s="262"/>
      <c r="B20" s="263"/>
      <c r="C20" s="109" t="s">
        <v>284</v>
      </c>
    </row>
    <row r="21" spans="1:3" ht="37.5" hidden="1">
      <c r="A21" s="108" t="s">
        <v>152</v>
      </c>
      <c r="B21" s="95" t="s">
        <v>153</v>
      </c>
      <c r="C21" s="109"/>
    </row>
    <row r="22" spans="1:3" ht="18.75" hidden="1">
      <c r="A22" s="108"/>
      <c r="B22" s="96" t="s">
        <v>154</v>
      </c>
      <c r="C22" s="109"/>
    </row>
    <row r="23" spans="1:3" ht="56.25" hidden="1">
      <c r="A23" s="108"/>
      <c r="B23" s="97" t="s">
        <v>155</v>
      </c>
      <c r="C23" s="109" t="s">
        <v>156</v>
      </c>
    </row>
    <row r="24" spans="1:3" ht="56.25" hidden="1">
      <c r="A24" s="108"/>
      <c r="B24" s="97" t="s">
        <v>157</v>
      </c>
      <c r="C24" s="109" t="s">
        <v>156</v>
      </c>
    </row>
    <row r="25" spans="1:3" ht="37.5" hidden="1">
      <c r="A25" s="108"/>
      <c r="B25" s="97" t="s">
        <v>388</v>
      </c>
      <c r="C25" s="109" t="s">
        <v>389</v>
      </c>
    </row>
    <row r="26" spans="1:3" ht="21.75" customHeight="1" hidden="1">
      <c r="A26" s="108"/>
      <c r="B26" s="97" t="s">
        <v>154</v>
      </c>
      <c r="C26" s="109"/>
    </row>
    <row r="27" spans="1:3" ht="75" hidden="1">
      <c r="A27" s="108"/>
      <c r="B27" s="96" t="s">
        <v>390</v>
      </c>
      <c r="C27" s="109" t="s">
        <v>391</v>
      </c>
    </row>
    <row r="28" spans="1:3" ht="120.75" customHeight="1" hidden="1">
      <c r="A28" s="108"/>
      <c r="B28" s="96" t="s">
        <v>392</v>
      </c>
      <c r="C28" s="109" t="s">
        <v>393</v>
      </c>
    </row>
    <row r="29" spans="1:3" ht="60.75" customHeight="1" hidden="1">
      <c r="A29" s="108"/>
      <c r="B29" s="97" t="s">
        <v>394</v>
      </c>
      <c r="C29" s="109" t="s">
        <v>395</v>
      </c>
    </row>
    <row r="30" spans="1:3" ht="80.25" customHeight="1" hidden="1">
      <c r="A30" s="108"/>
      <c r="B30" s="97" t="s">
        <v>396</v>
      </c>
      <c r="C30" s="109" t="s">
        <v>393</v>
      </c>
    </row>
    <row r="31" spans="1:3" ht="56.25" hidden="1">
      <c r="A31" s="108"/>
      <c r="B31" s="98" t="s">
        <v>397</v>
      </c>
      <c r="C31" s="109" t="s">
        <v>398</v>
      </c>
    </row>
    <row r="32" spans="1:3" ht="56.25" hidden="1">
      <c r="A32" s="108"/>
      <c r="B32" s="99" t="s">
        <v>399</v>
      </c>
      <c r="C32" s="109" t="s">
        <v>400</v>
      </c>
    </row>
    <row r="33" spans="1:3" ht="93.75" hidden="1">
      <c r="A33" s="108"/>
      <c r="B33" s="99" t="s">
        <v>402</v>
      </c>
      <c r="C33" s="111" t="s">
        <v>403</v>
      </c>
    </row>
    <row r="34" spans="1:3" ht="75" hidden="1">
      <c r="A34" s="108" t="s">
        <v>404</v>
      </c>
      <c r="B34" s="95" t="s">
        <v>294</v>
      </c>
      <c r="C34" s="109" t="s">
        <v>389</v>
      </c>
    </row>
    <row r="35" spans="1:4" ht="55.5" customHeight="1">
      <c r="A35" s="108" t="s">
        <v>405</v>
      </c>
      <c r="B35" s="260" t="s">
        <v>406</v>
      </c>
      <c r="C35" s="110" t="s">
        <v>146</v>
      </c>
      <c r="D35" s="100"/>
    </row>
    <row r="36" spans="1:4" ht="81" customHeight="1">
      <c r="A36" s="108" t="s">
        <v>407</v>
      </c>
      <c r="B36" s="261"/>
      <c r="C36" s="109" t="s">
        <v>144</v>
      </c>
      <c r="D36" s="101"/>
    </row>
    <row r="37" spans="1:4" ht="65.25" customHeight="1">
      <c r="A37" s="102"/>
      <c r="B37" s="103"/>
      <c r="C37" s="104"/>
      <c r="D37" s="105"/>
    </row>
    <row r="38" spans="1:12" s="8" customFormat="1" ht="12.75" customHeight="1">
      <c r="A38" s="25" t="s">
        <v>408</v>
      </c>
      <c r="B38" s="26"/>
      <c r="C38" s="117" t="s">
        <v>409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hidden="1" customWidth="1"/>
    <col min="26" max="27" width="0" style="128" hidden="1" customWidth="1"/>
    <col min="28" max="16384" width="9.33203125" style="128" customWidth="1"/>
  </cols>
  <sheetData>
    <row r="1" spans="1:11" ht="26.25" customHeight="1">
      <c r="A1" s="267" t="s">
        <v>9</v>
      </c>
      <c r="B1" s="267"/>
      <c r="C1" s="267"/>
      <c r="D1" s="267"/>
      <c r="E1" s="267"/>
      <c r="F1" s="267"/>
      <c r="G1" s="267"/>
      <c r="H1" s="267"/>
      <c r="I1" s="190"/>
      <c r="J1" s="190"/>
      <c r="K1" s="190"/>
    </row>
    <row r="2" spans="1:11" ht="28.5" customHeight="1">
      <c r="A2" s="268" t="s">
        <v>10</v>
      </c>
      <c r="B2" s="268"/>
      <c r="C2" s="268"/>
      <c r="D2" s="268"/>
      <c r="E2" s="268"/>
      <c r="F2" s="268"/>
      <c r="G2" s="268"/>
      <c r="H2" s="268"/>
      <c r="I2" s="191"/>
      <c r="J2" s="191"/>
      <c r="K2" s="191"/>
    </row>
    <row r="3" spans="3:11" ht="18.75">
      <c r="C3" s="146"/>
      <c r="D3" s="129"/>
      <c r="E3" s="147"/>
      <c r="G3" s="148" t="s">
        <v>11</v>
      </c>
      <c r="J3" s="208"/>
      <c r="K3" s="211"/>
    </row>
    <row r="4" spans="1:20" ht="18.75">
      <c r="A4" s="271" t="s">
        <v>1</v>
      </c>
      <c r="B4" s="156"/>
      <c r="C4" s="271" t="s">
        <v>3</v>
      </c>
      <c r="D4" s="270" t="s">
        <v>4</v>
      </c>
      <c r="E4" s="270" t="s">
        <v>298</v>
      </c>
      <c r="F4" s="270" t="s">
        <v>299</v>
      </c>
      <c r="G4" s="132" t="s">
        <v>303</v>
      </c>
      <c r="H4" s="269" t="s">
        <v>20</v>
      </c>
      <c r="I4" s="269" t="s">
        <v>401</v>
      </c>
      <c r="J4" s="272" t="s">
        <v>18</v>
      </c>
      <c r="K4" s="212"/>
      <c r="R4" s="184" t="s">
        <v>245</v>
      </c>
      <c r="S4" s="180" t="s">
        <v>246</v>
      </c>
      <c r="T4" s="182" t="s">
        <v>247</v>
      </c>
    </row>
    <row r="5" spans="1:24" ht="75.75" customHeight="1">
      <c r="A5" s="271"/>
      <c r="B5" s="9" t="s">
        <v>2</v>
      </c>
      <c r="C5" s="271"/>
      <c r="D5" s="270"/>
      <c r="E5" s="270"/>
      <c r="F5" s="270"/>
      <c r="G5" s="149" t="s">
        <v>312</v>
      </c>
      <c r="H5" s="269"/>
      <c r="I5" s="269"/>
      <c r="J5" s="273"/>
      <c r="K5" s="219"/>
      <c r="L5" s="159" t="s">
        <v>19</v>
      </c>
      <c r="M5" s="186" t="s">
        <v>234</v>
      </c>
      <c r="N5" s="186" t="s">
        <v>235</v>
      </c>
      <c r="O5" s="186" t="s">
        <v>236</v>
      </c>
      <c r="P5" s="186" t="s">
        <v>237</v>
      </c>
      <c r="Q5" s="186" t="s">
        <v>238</v>
      </c>
      <c r="R5" s="186" t="s">
        <v>239</v>
      </c>
      <c r="S5" s="186" t="s">
        <v>240</v>
      </c>
      <c r="T5" s="186" t="s">
        <v>241</v>
      </c>
      <c r="U5" s="186" t="s">
        <v>242</v>
      </c>
      <c r="V5" s="186" t="s">
        <v>243</v>
      </c>
      <c r="W5" s="186" t="s">
        <v>244</v>
      </c>
      <c r="X5" s="186" t="s">
        <v>300</v>
      </c>
    </row>
    <row r="6" spans="1:12" s="131" customFormat="1" ht="25.5" customHeight="1">
      <c r="A6" s="274" t="s">
        <v>12</v>
      </c>
      <c r="B6" s="275"/>
      <c r="C6" s="275"/>
      <c r="D6" s="275"/>
      <c r="E6" s="275"/>
      <c r="F6" s="275"/>
      <c r="G6" s="275"/>
      <c r="H6" s="275"/>
      <c r="I6" s="278"/>
      <c r="J6" s="279"/>
      <c r="K6" s="213"/>
      <c r="L6" s="228"/>
    </row>
    <row r="7" spans="1:24" ht="37.5" customHeight="1">
      <c r="A7" s="150">
        <v>1</v>
      </c>
      <c r="B7" s="169"/>
      <c r="C7" s="151" t="s">
        <v>13</v>
      </c>
      <c r="D7" s="152">
        <f>D8+D16</f>
        <v>42011784.36</v>
      </c>
      <c r="E7" s="152">
        <f>E8+E16</f>
        <v>15500000</v>
      </c>
      <c r="F7" s="152">
        <f>F8+F16</f>
        <v>26511784.360000003</v>
      </c>
      <c r="G7" s="152">
        <f>G8+G16</f>
        <v>22793010.71</v>
      </c>
      <c r="H7" s="175">
        <f>H8+H16</f>
        <v>16976267.78</v>
      </c>
      <c r="I7" s="175">
        <f>I9+I12</f>
        <v>6232999.44</v>
      </c>
      <c r="J7" s="227">
        <f aca="true" t="shared" si="0" ref="J7:J14">H7/(M7+N7+O7+P7+Q7+R7+S7+T7+U7)*100</f>
        <v>43.660876872721296</v>
      </c>
      <c r="K7" s="218"/>
      <c r="L7" s="220">
        <f aca="true" t="shared" si="1" ref="L7:L15">M7+N7+O7+P7+Q7+R7+S7+T7+U7-H7</f>
        <v>21905836.739999995</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5</v>
      </c>
      <c r="B8" s="134"/>
      <c r="C8" s="153" t="s">
        <v>14</v>
      </c>
      <c r="D8" s="154">
        <f>D9+D13+D14+D12+D15</f>
        <v>17350000</v>
      </c>
      <c r="E8" s="154">
        <f>E9+E13+E14+E12+E15</f>
        <v>15500000</v>
      </c>
      <c r="F8" s="154">
        <f>F9+F13+F14+F12+F15</f>
        <v>1850000</v>
      </c>
      <c r="G8" s="154"/>
      <c r="H8" s="154">
        <f>H9+H13+H14+H12+H15</f>
        <v>8307386.24</v>
      </c>
      <c r="I8" s="203"/>
      <c r="J8" s="214">
        <f t="shared" si="0"/>
        <v>55.567800936454844</v>
      </c>
      <c r="K8" s="215"/>
      <c r="L8" s="220">
        <f t="shared" si="1"/>
        <v>6642613.76</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143</v>
      </c>
      <c r="D9" s="155">
        <f>F9+E9</f>
        <v>4200000</v>
      </c>
      <c r="E9" s="155">
        <v>2500000</v>
      </c>
      <c r="F9" s="155">
        <v>1700000</v>
      </c>
      <c r="G9" s="156"/>
      <c r="H9" s="204">
        <f>145975.7+110885.5+10080+85250+418006.2+59549+45060.24+257580+19173.6+27739.2+228900+128332.85+24200+90350+637477.5+41115.6+3379.2+164649.5+344569.5+247500+42901+262819.24</f>
        <v>3395493.83</v>
      </c>
      <c r="I9" s="222">
        <f>637477.5+3379.2+164649.5+344569.5+247500+42901</f>
        <v>1440476.7</v>
      </c>
      <c r="J9" s="209">
        <f t="shared" si="0"/>
        <v>80.8450911904762</v>
      </c>
      <c r="K9" s="216"/>
      <c r="L9" s="221">
        <f>M9+N9+O9+P9+Q9+R9+S9+T9+U9-H9</f>
        <v>804506.1699999999</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15</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76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16</v>
      </c>
      <c r="D12" s="155">
        <f>E12</f>
        <v>12495000</v>
      </c>
      <c r="E12" s="155">
        <f>3500000+500000+6700000+1795000</f>
        <v>12495000</v>
      </c>
      <c r="F12" s="155"/>
      <c r="G12" s="156"/>
      <c r="H12" s="204">
        <f>241334.4+64578+48081+278935+170139+140867+147553+370203.6+242397.78+441136.8+89824.64+66290+315369.24+177057.6+73078.99+327937.2+193947+183970.32+540163.2+305557+89489+284612.97</f>
        <v>4792522.74</v>
      </c>
      <c r="I12" s="204">
        <f>H12</f>
        <v>4792522.74</v>
      </c>
      <c r="J12" s="209">
        <f t="shared" si="0"/>
        <v>47.47422228826152</v>
      </c>
      <c r="K12" s="216"/>
      <c r="L12" s="221">
        <f t="shared" si="1"/>
        <v>5302477.26</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17</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64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77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6</v>
      </c>
      <c r="B16" s="134"/>
      <c r="C16" s="159" t="s">
        <v>65</v>
      </c>
      <c r="D16" s="154">
        <f>SUM(D17:D37)</f>
        <v>24661784.360000003</v>
      </c>
      <c r="E16" s="154"/>
      <c r="F16" s="154">
        <f>SUM(F17:F37)</f>
        <v>24661784.360000003</v>
      </c>
      <c r="G16" s="154">
        <f>SUM(G17:G37)</f>
        <v>22793010.71</v>
      </c>
      <c r="H16" s="154">
        <f>SUM(H17:H37)</f>
        <v>8668881.54</v>
      </c>
      <c r="I16" s="203"/>
      <c r="J16" s="214">
        <f>H16/(M16+N16+O16+P16+Q16+R16+S16+T16+U16)*100</f>
        <v>36.222813304009414</v>
      </c>
      <c r="K16" s="215"/>
      <c r="L16" s="220">
        <f>M16+N16+O16+P16+Q16+R16+S16+T16+U16-H16</f>
        <v>15263222.98</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196</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68</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248</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197</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198</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199</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200</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66</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67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201</v>
      </c>
      <c r="D26" s="160">
        <f t="shared" si="6"/>
        <v>1215000</v>
      </c>
      <c r="E26" s="187"/>
      <c r="F26" s="160">
        <f t="shared" si="7"/>
        <v>1215000</v>
      </c>
      <c r="G26" s="172">
        <f>1100000+115000</f>
        <v>1215000</v>
      </c>
      <c r="H26" s="206">
        <f>734925.13+339393+18811.97+220+110967+1995.49</f>
        <v>1206312.5899999999</v>
      </c>
      <c r="I26" s="229"/>
      <c r="J26" s="209">
        <f t="shared" si="8"/>
        <v>99.28498683127572</v>
      </c>
      <c r="K26" s="216"/>
      <c r="L26" s="221">
        <f>M26+N26+O26+P26+Q26+R26+S26+T26+U26-H26</f>
        <v>8687.410000000149</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202</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78</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70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203</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75</v>
      </c>
      <c r="D31" s="160">
        <f t="shared" si="6"/>
        <v>1145000</v>
      </c>
      <c r="E31" s="187"/>
      <c r="F31" s="160">
        <f t="shared" si="7"/>
        <v>1145000</v>
      </c>
      <c r="G31" s="172">
        <f>1120000+25000</f>
        <v>1145000</v>
      </c>
      <c r="H31" s="206">
        <f>23495.13+895000+80990.45+91699+1607.68</f>
        <v>1092792.26</v>
      </c>
      <c r="I31" s="229"/>
      <c r="J31" s="209">
        <f t="shared" si="8"/>
        <v>95.44037205240174</v>
      </c>
      <c r="K31" s="216"/>
      <c r="L31" s="221">
        <f t="shared" si="9"/>
        <v>52207.73999999999</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71</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79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80</v>
      </c>
      <c r="D34" s="160">
        <f t="shared" si="6"/>
        <v>1300000</v>
      </c>
      <c r="E34" s="160"/>
      <c r="F34" s="160">
        <f t="shared" si="7"/>
        <v>1300000</v>
      </c>
      <c r="G34" s="172">
        <v>1300000</v>
      </c>
      <c r="H34" s="155">
        <f>575000</f>
        <v>575000</v>
      </c>
      <c r="I34" s="229"/>
      <c r="J34" s="209">
        <f>H34/(M34+N34+O34+P34+Q34+R34+S34+T34+U34)*100</f>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81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43</v>
      </c>
      <c r="D36" s="160">
        <f t="shared" si="6"/>
        <v>1200000</v>
      </c>
      <c r="E36" s="160"/>
      <c r="F36" s="160">
        <f t="shared" si="7"/>
        <v>1200000</v>
      </c>
      <c r="G36" s="172">
        <v>1200000</v>
      </c>
      <c r="H36" s="155">
        <f>716400</f>
        <v>716400</v>
      </c>
      <c r="I36" s="229"/>
      <c r="J36" s="209">
        <f>H36/(M36+N36+O36+P36+Q36+R36+S36+T36+U36)*100</f>
        <v>59.699999999999996</v>
      </c>
      <c r="K36" s="216"/>
      <c r="L36" s="221">
        <f t="shared" si="9"/>
        <v>483600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82</v>
      </c>
      <c r="D37" s="160">
        <f t="shared" si="6"/>
        <v>400000</v>
      </c>
      <c r="E37" s="160"/>
      <c r="F37" s="160">
        <f t="shared" si="7"/>
        <v>400000</v>
      </c>
      <c r="G37" s="172">
        <v>400000</v>
      </c>
      <c r="H37" s="155">
        <f>17000+279000</f>
        <v>296000</v>
      </c>
      <c r="I37" s="229"/>
      <c r="J37" s="209">
        <f>H37/(M37+N37+O37+P37+Q37+R37+S37+T37+U37)*100</f>
        <v>74</v>
      </c>
      <c r="K37" s="216"/>
      <c r="L37" s="221">
        <f t="shared" si="9"/>
        <v>104000</v>
      </c>
      <c r="M37" s="173"/>
      <c r="N37" s="173"/>
      <c r="O37" s="173"/>
      <c r="P37" s="173"/>
      <c r="Q37" s="173"/>
      <c r="R37" s="173"/>
      <c r="S37" s="173"/>
      <c r="T37" s="173">
        <v>400000</v>
      </c>
      <c r="U37" s="173"/>
      <c r="V37" s="173"/>
      <c r="W37" s="173"/>
      <c r="X37" s="182">
        <f t="shared" si="4"/>
        <v>400000</v>
      </c>
    </row>
    <row r="38" spans="1:24" s="131" customFormat="1" ht="27.75" customHeight="1">
      <c r="A38" s="274" t="s">
        <v>72</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73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7</v>
      </c>
      <c r="B40" s="168"/>
      <c r="C40" s="159" t="s">
        <v>65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37</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13</v>
      </c>
      <c r="D42" s="152">
        <f>D43</f>
        <v>34856187.96</v>
      </c>
      <c r="E42" s="152"/>
      <c r="F42" s="152">
        <f>F43</f>
        <v>34856187.96</v>
      </c>
      <c r="G42" s="152">
        <f>G43</f>
        <v>34856187.96</v>
      </c>
      <c r="H42" s="175">
        <f>H43</f>
        <v>3977578.52</v>
      </c>
      <c r="I42" s="175"/>
      <c r="J42" s="227">
        <f>H42/(M42+N42+O42+P42+Q42+R42+S42+T42+U42)*100</f>
        <v>11.510466734942485</v>
      </c>
      <c r="K42" s="218"/>
      <c r="L42" s="220">
        <f>M42+N42+O42+P42+Q42+R42+S42+T42+U42-H42</f>
        <v>30578609.44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8</v>
      </c>
      <c r="B43" s="159" t="s">
        <v>65</v>
      </c>
      <c r="C43" s="159" t="s">
        <v>65</v>
      </c>
      <c r="D43" s="163">
        <f>SUM(D44:D85)</f>
        <v>34856187.96</v>
      </c>
      <c r="E43" s="163"/>
      <c r="F43" s="163">
        <f>SUM(F44:F85)</f>
        <v>34856187.96</v>
      </c>
      <c r="G43" s="163">
        <f>SUM(G44:G85)</f>
        <v>34856187.96</v>
      </c>
      <c r="H43" s="177">
        <f>SUM(H44:H85)</f>
        <v>3977578.52</v>
      </c>
      <c r="I43" s="225"/>
      <c r="J43" s="214">
        <f>H43/(M43+N43+O43+P43+Q43+R43+S43+T43+U43)*100</f>
        <v>11.510466734942485</v>
      </c>
      <c r="K43" s="217"/>
      <c r="L43" s="220">
        <f>M43+N43+O43+P43+Q43+R43+S43+T43+U43-H43</f>
        <v>30578609.44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204</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205</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57</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58</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59</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206</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207</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60</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61</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208</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62</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209</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355</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210</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211</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473</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83</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212</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213</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214</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215</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216</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217</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218</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219</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220</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221</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222</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223</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84</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224</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85">SUM(M75:W75)</f>
        <v>11780</v>
      </c>
      <c r="Y75" s="232">
        <f t="shared" si="15"/>
        <v>0</v>
      </c>
    </row>
    <row r="76" spans="1:25" s="131" customFormat="1" ht="37.5">
      <c r="A76" s="138"/>
      <c r="B76" s="138"/>
      <c r="C76" s="137" t="s">
        <v>225</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226</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227</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228</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229</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230</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231</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232</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69</v>
      </c>
      <c r="D84" s="155">
        <f t="shared" si="13"/>
        <v>300000</v>
      </c>
      <c r="E84" s="155"/>
      <c r="F84" s="155">
        <f t="shared" si="14"/>
        <v>300000</v>
      </c>
      <c r="G84" s="155">
        <v>300000</v>
      </c>
      <c r="H84" s="204">
        <f>48143.1+5904</f>
        <v>54047.1</v>
      </c>
      <c r="I84" s="222"/>
      <c r="J84" s="209">
        <f t="shared" si="18"/>
        <v>18.0157</v>
      </c>
      <c r="K84" s="216"/>
      <c r="L84" s="221">
        <f t="shared" si="17"/>
        <v>245952.9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233</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74</v>
      </c>
      <c r="D86" s="152">
        <f>D7+D42+D39</f>
        <v>77569869.11</v>
      </c>
      <c r="E86" s="152">
        <f>E7+E42+E39</f>
        <v>15500000</v>
      </c>
      <c r="F86" s="152">
        <f>F7+F42+F39</f>
        <v>62069869.11000001</v>
      </c>
      <c r="G86" s="152">
        <f>G7+G42+G39</f>
        <v>58351095.46</v>
      </c>
      <c r="H86" s="175">
        <f>H7+H42+H39</f>
        <v>21655743.09</v>
      </c>
      <c r="I86" s="175"/>
      <c r="J86" s="227">
        <f>H86/(M86+N86+O86+P86+Q86+R86+S86+T86+U86)*100</f>
        <v>29.209182365498425</v>
      </c>
      <c r="K86" s="218"/>
      <c r="L86" s="220">
        <f>M86+N86+O86+P86+Q86+R86+S86+T86+U86-H86</f>
        <v>52484446.18000001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2015-10-27T12:27:46Z</dcterms:modified>
  <cp:category/>
  <cp:version/>
  <cp:contentType/>
  <cp:contentStatus/>
</cp:coreProperties>
</file>